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ITIS\Downloads\"/>
    </mc:Choice>
  </mc:AlternateContent>
  <bookViews>
    <workbookView xWindow="0" yWindow="0" windowWidth="20490" windowHeight="7350"/>
  </bookViews>
  <sheets>
    <sheet name="2020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" i="4" l="1"/>
  <c r="H58" i="4"/>
  <c r="H57" i="4"/>
  <c r="L56" i="4"/>
  <c r="H56" i="4"/>
  <c r="H55" i="4"/>
  <c r="L54" i="4"/>
  <c r="H54" i="4"/>
  <c r="L53" i="4"/>
  <c r="H53" i="4"/>
  <c r="L52" i="4"/>
  <c r="H52" i="4"/>
  <c r="L51" i="4"/>
  <c r="H51" i="4"/>
  <c r="L50" i="4"/>
  <c r="H50" i="4"/>
  <c r="L49" i="4"/>
  <c r="H49" i="4"/>
  <c r="L48" i="4"/>
  <c r="H48" i="4"/>
  <c r="L47" i="4"/>
  <c r="H47" i="4"/>
  <c r="L46" i="4"/>
  <c r="H46" i="4"/>
  <c r="L45" i="4"/>
  <c r="H45" i="4"/>
  <c r="L44" i="4"/>
  <c r="H44" i="4"/>
  <c r="L43" i="4"/>
  <c r="H43" i="4"/>
  <c r="L42" i="4"/>
  <c r="H42" i="4"/>
  <c r="L41" i="4"/>
  <c r="H41" i="4"/>
  <c r="H40" i="4"/>
  <c r="L39" i="4"/>
  <c r="H39" i="4"/>
  <c r="H38" i="4"/>
  <c r="L37" i="4"/>
  <c r="H37" i="4"/>
  <c r="H36" i="4"/>
  <c r="L35" i="4"/>
  <c r="G35" i="4"/>
  <c r="F35" i="4"/>
  <c r="H35" i="4" s="1"/>
  <c r="H34" i="4"/>
  <c r="L33" i="4"/>
  <c r="H33" i="4"/>
  <c r="L32" i="4"/>
  <c r="H32" i="4"/>
  <c r="L31" i="4"/>
  <c r="H31" i="4"/>
  <c r="L30" i="4"/>
  <c r="H30" i="4"/>
  <c r="L29" i="4"/>
  <c r="H29" i="4"/>
  <c r="L28" i="4"/>
  <c r="H28" i="4"/>
  <c r="L27" i="4"/>
  <c r="H27" i="4"/>
  <c r="L26" i="4"/>
  <c r="H26" i="4"/>
  <c r="H25" i="4"/>
  <c r="L24" i="4"/>
  <c r="H24" i="4"/>
  <c r="F24" i="4"/>
  <c r="L23" i="4"/>
  <c r="F23" i="4"/>
  <c r="H23" i="4" s="1"/>
  <c r="L22" i="4"/>
  <c r="F22" i="4"/>
  <c r="H22" i="4" s="1"/>
  <c r="L21" i="4"/>
  <c r="H21" i="4"/>
  <c r="L20" i="4"/>
  <c r="H20" i="4"/>
  <c r="H19" i="4"/>
  <c r="L18" i="4"/>
  <c r="H18" i="4"/>
  <c r="L17" i="4"/>
  <c r="H17" i="4"/>
  <c r="L16" i="4"/>
  <c r="H16" i="4"/>
  <c r="H15" i="4"/>
  <c r="L14" i="4"/>
  <c r="G14" i="4"/>
  <c r="H14" i="4" s="1"/>
  <c r="F14" i="4"/>
  <c r="L13" i="4"/>
  <c r="H13" i="4"/>
  <c r="L12" i="4"/>
  <c r="H12" i="4"/>
  <c r="L11" i="4"/>
  <c r="H11" i="4"/>
  <c r="L10" i="4"/>
  <c r="H10" i="4"/>
  <c r="L9" i="4"/>
  <c r="H9" i="4"/>
  <c r="L8" i="4"/>
  <c r="G8" i="4"/>
  <c r="F8" i="4"/>
  <c r="L7" i="4"/>
  <c r="H7" i="4"/>
  <c r="L6" i="4"/>
  <c r="H6" i="4"/>
  <c r="L5" i="4"/>
  <c r="H5" i="4"/>
  <c r="L4" i="4"/>
  <c r="H4" i="4"/>
  <c r="L3" i="4"/>
  <c r="H3" i="4"/>
  <c r="H8" i="4" l="1"/>
</calcChain>
</file>

<file path=xl/sharedStrings.xml><?xml version="1.0" encoding="utf-8"?>
<sst xmlns="http://schemas.openxmlformats.org/spreadsheetml/2006/main" count="259" uniqueCount="124">
  <si>
    <t>Pendidikan</t>
  </si>
  <si>
    <t>SD</t>
  </si>
  <si>
    <t>SMP</t>
  </si>
  <si>
    <t>Pelayanan Dasar</t>
  </si>
  <si>
    <t>Pelayanan Rujukan</t>
  </si>
  <si>
    <t>Air Minum</t>
  </si>
  <si>
    <t>Sanitasi</t>
  </si>
  <si>
    <t>Jalan</t>
  </si>
  <si>
    <t>Penguatan Intervensi Stunting</t>
  </si>
  <si>
    <t>Peningkatan Pencegahan dan Pengendalian Penyakit</t>
  </si>
  <si>
    <t>Pasar</t>
  </si>
  <si>
    <t>Lingkungan Hidup dan Kehutanan</t>
  </si>
  <si>
    <t>Lingkungan Hidup</t>
  </si>
  <si>
    <t>Keselamatan Jalan</t>
  </si>
  <si>
    <t>Perumahan dan Permukiman</t>
  </si>
  <si>
    <t>Kesehatan</t>
  </si>
  <si>
    <t>BIDANG</t>
  </si>
  <si>
    <t>JENIS</t>
  </si>
  <si>
    <t>SUB BIDANG</t>
  </si>
  <si>
    <t>MENU KEGIATAN</t>
  </si>
  <si>
    <t>DETAIL KEGIATAN</t>
  </si>
  <si>
    <t>PAGU (RK)</t>
  </si>
  <si>
    <t>REALISASI PAGU</t>
  </si>
  <si>
    <t>%</t>
  </si>
  <si>
    <t>VOLUME</t>
  </si>
  <si>
    <t>REALISASI VOLUME</t>
  </si>
  <si>
    <t>SAT</t>
  </si>
  <si>
    <t>PERANGKAT DAERAH</t>
  </si>
  <si>
    <t>KET</t>
  </si>
  <si>
    <t>Reguler</t>
  </si>
  <si>
    <t>paket</t>
  </si>
  <si>
    <t>Dinas Pendidikan</t>
  </si>
  <si>
    <t>ruang</t>
  </si>
  <si>
    <t>unit</t>
  </si>
  <si>
    <t>meter</t>
  </si>
  <si>
    <t>km</t>
  </si>
  <si>
    <t>SR</t>
  </si>
  <si>
    <t>Dinas PKP</t>
  </si>
  <si>
    <t>Kegiatan Penunjang</t>
  </si>
  <si>
    <t>Dinas PUPR</t>
  </si>
  <si>
    <t>Dinas Kesehatan</t>
  </si>
  <si>
    <t>RSU</t>
  </si>
  <si>
    <t>Penugasan</t>
  </si>
  <si>
    <t>Dinas Perindustrian dan Perdagangan</t>
  </si>
  <si>
    <t>Dinas Lingkungan Hidup</t>
  </si>
  <si>
    <t>2020 (C)</t>
  </si>
  <si>
    <t>01.02.01 - Rehabilitasi Prasarana Belajar SD</t>
  </si>
  <si>
    <t>01.02.01.01 - rehabilitasi ruang kelas dengan tingkat kerusakan sedang atau berat beserta perabotnya</t>
  </si>
  <si>
    <t>01.02.01.02 - rehabilitasi ruang perpustakaan dengan tingkat kerusakan sedang atau berat beserta perabotnya</t>
  </si>
  <si>
    <t>Perubahan/pergeseran pagu</t>
  </si>
  <si>
    <t>01.02.01.03 - rehabilitasi ruang guru dengan tingkat kerusakan sedang atau berat beserta perabotnya</t>
  </si>
  <si>
    <t>01.02.01.04 - rehabilitasi jamban siswa/guru dengan tingkat kerusakan sedang atau berat beserta sanitasinya</t>
  </si>
  <si>
    <t>01.02.02 - Pembangunan Prasarana Belajar SD</t>
  </si>
  <si>
    <t>01.02.02.01 - pembangunan ruang kelas baru (RKB) beserta perabotnya</t>
  </si>
  <si>
    <t>01.02.03 - Pengadaan Sarana Belajar SD</t>
  </si>
  <si>
    <t>01.02.03.01 - pengadaan buku koleksi perpustakaan (Buku Referensi, Buku Pengayaan, Buku Panduan Pendidik)</t>
  </si>
  <si>
    <t>01.02.03.02 - pengadaan peralatan PJOK</t>
  </si>
  <si>
    <t>01.02.03.03 - pengadaan peralatan seni budaya</t>
  </si>
  <si>
    <t>01.02.03.04 - pengadaan alat kesenian tradisional</t>
  </si>
  <si>
    <t>01.02.03.05 - pengadaan peralatan pendidikan IPA</t>
  </si>
  <si>
    <t>01.02.03.07 - pengadaan peralatan pendidikan Bahasa Indonesia</t>
  </si>
  <si>
    <t>01.02.03.10 - pengadaan media pendidikan</t>
  </si>
  <si>
    <t>01.03.01 - Rehabilitasi Prasarana Belajar SMP</t>
  </si>
  <si>
    <t>01.03.01.01 - Rehabilitasi ruang kelas dengan tingkat kerusakan minimal sedang beserta perabotnya</t>
  </si>
  <si>
    <t>01.03.01.06 - Rehabilitasi jamban siswa/guru dengan tingkat kerusakan minimal sedang, baik beserta sanitasinya atau tanpa sanitasinya</t>
  </si>
  <si>
    <t>01.03.03 - Pengadaan Sarana Belajar SMP</t>
  </si>
  <si>
    <t>01.03.03.01 - pengadaan peralatan laboratorium ilmu pengetahuan alam (IPA) Fisika</t>
  </si>
  <si>
    <t>02.01.02 - Penyediaan Prasarana</t>
  </si>
  <si>
    <t>02.01.02.09 - Instalasi pengolah limbah</t>
  </si>
  <si>
    <t>02.01.02.11 - Mobil promosi kesehatan</t>
  </si>
  <si>
    <t>02.01.04 - Pengadaan SIK</t>
  </si>
  <si>
    <t>02.01.04.01 - Pengadaan perangkat SIKDA Dinas Kesehatan</t>
  </si>
  <si>
    <t>02.01.04.02 - Pengadaan perangkat SIKDA Generik Puskesmas</t>
  </si>
  <si>
    <t>02.01.05 - Alat dan Bahan pengendalian penyakit dan Kesehatan Lingkungan</t>
  </si>
  <si>
    <t>02.01.05.03 - Bahan Habis Pakai Penanggulangan TBC</t>
  </si>
  <si>
    <t>02.02.02 - Pengadaan Alat Kesehatan</t>
  </si>
  <si>
    <t>02.02.02.02 - Ruang Operasi</t>
  </si>
  <si>
    <t>02.02.02.03 - ICU</t>
  </si>
  <si>
    <t>02.02.05 - Pengadaan Alat Kesehatan Ruang Isolasi COVID-19</t>
  </si>
  <si>
    <t>02.02.05.02 - Ventilator (transport/statis bagging/ dengan compressor)</t>
  </si>
  <si>
    <t>02.02.05.04 - Syringe Pump</t>
  </si>
  <si>
    <t>02.02.05.05 - Infusion Pump</t>
  </si>
  <si>
    <t>Pelayanan Kefarmasian</t>
  </si>
  <si>
    <t>02.03.01 - Penyediaan obat dan BMHP</t>
  </si>
  <si>
    <t>02.03.01.01 - Obat</t>
  </si>
  <si>
    <t>Volume kontraktual turun menjadi 0,48</t>
  </si>
  <si>
    <t>02.03.01.02 - BMHP</t>
  </si>
  <si>
    <t>Volume kontraktual turun menjadi 0,52</t>
  </si>
  <si>
    <t>03.01.01 - Pemeliharaan Berkala Jalan</t>
  </si>
  <si>
    <t>03.01.01.02 - Pemeliharaan Berkala Jalan (Khusus Kota)</t>
  </si>
  <si>
    <t>Ada addendum perubahan volume pekerjaan, Perubahan/pergeseran pagu</t>
  </si>
  <si>
    <t>04.01.03 - Perluasan SPAM perpipaan melalui pemanfaatan idle capacity Sistem Penyediaan Air Minum (SPAM) terbangun</t>
  </si>
  <si>
    <t>04.01.03.01 - Pengembangan jaringan perpipaan</t>
  </si>
  <si>
    <t>Perumahan dan Permukiman (Reguler)</t>
  </si>
  <si>
    <t>06.01.02 - Bantuan peningkatan kualitas rumah secara swadaya di kawasan permukiman kumuh, dengan memperbaiki rumah tidak layak huni untuk memenuhi keempat indikator kelayakan rumah</t>
  </si>
  <si>
    <t>06.01.02.01 - Bantuan peningkatan kualitas rumah secara swadaya di kawasan permukiman kumuh, termasuk upah tukang</t>
  </si>
  <si>
    <t>Sanitasi (Reguler)</t>
  </si>
  <si>
    <t>05.01.01 - Pengembangan dan Pembangunan Sistem Pengelolaan Air Limbah Domestik Terpusat (SPALD-T) skala permukiman</t>
  </si>
  <si>
    <t>05.01.01.01 - Pembangunan IPAL Skala Permukiman minimal 50 KK</t>
  </si>
  <si>
    <t>02.08.04 - Obat Gizi</t>
  </si>
  <si>
    <t>02.08.04.01 - Penyediaan obat gizi (Vitamin A Merah, Vitamin A Biru, Tablet Penambah Darah Ibu Hamil, Tablet Penambah Darah Remaja Putri dan Mineral MIX)</t>
  </si>
  <si>
    <t>02.09.01 - Peralatan Pencegahan dan Pengendalian Penyakit dan Sanitasi Total Berbasis Masyarakat</t>
  </si>
  <si>
    <t>02.09.01.01 - Medical Transport BOX</t>
  </si>
  <si>
    <t>02.09.01.06 - Sanitarian kit</t>
  </si>
  <si>
    <t>02.09.01.07 - Kesling kit</t>
  </si>
  <si>
    <t>02.09.02 - Barang Medis Habis Pakai Pencegahan dan Pengendalian Penyakit dan Sanitasi Total Berbasis Masyarakat</t>
  </si>
  <si>
    <t>02.09.02.02 - BHP HIV dan Sifilis</t>
  </si>
  <si>
    <t>02.09.02.03 - Cartridge TCM</t>
  </si>
  <si>
    <t>02.09.05 - BHP P2P</t>
  </si>
  <si>
    <t>02.09.05.01 - Virus Transport Media (VTM)</t>
  </si>
  <si>
    <t>14.01.01 - Pengelolaan sampah serta sarana prasarana pendukung</t>
  </si>
  <si>
    <t>14.01.01.03 - Pengadaan Alat Angkut Sampah Dump Truck</t>
  </si>
  <si>
    <t>Tidak bisa direalisasi karena Efisiensi Anggaran untuk Penanganan Covid19</t>
  </si>
  <si>
    <t>14.01.01.04 - Pengadaan Alat Angkut Sampah Arm Roll</t>
  </si>
  <si>
    <t>14.01.01.05 - Pengadaan Alat Angkut Motor Sampah Roda 3</t>
  </si>
  <si>
    <t>14.01.01.07 - Pengadaan Kontainer Sampah</t>
  </si>
  <si>
    <t>03.03.02 - Pengadaan dan Pemasangan Perlengkapan Jalan</t>
  </si>
  <si>
    <t>03.03.02.02 - Pengadaan dan pemasangan pagar pengaman jalan</t>
  </si>
  <si>
    <t>03.03.02.04 - Pengadaan dan pemasangan marka jalan</t>
  </si>
  <si>
    <t>03.03.02.05 - Pengadaan dan pemasangan rambu lalu lintas</t>
  </si>
  <si>
    <t>Sanitasi (Penugasan)</t>
  </si>
  <si>
    <t>11.01.01 - Revitalisasi pasar rakyat</t>
  </si>
  <si>
    <t>11.01.01.01 - Revitalisasi Pasar Rakyat Terutama Tipe C dan D</t>
  </si>
  <si>
    <t>gedung/unit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</si>
</sst>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b/>
      <sz val="10"/>
      <color theme="1"/>
      <name val="Roboto"/>
    </font>
    <font>
      <sz val="10"/>
      <color theme="1"/>
      <name val="Roboto"/>
    </font>
    <font>
      <b/>
      <sz val="10"/>
      <name val="Roboto"/>
    </font>
    <font>
      <sz val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3D3D3"/>
        <bgColor rgb="FFD3D3D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3" borderId="2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3" fontId="2" fillId="0" borderId="4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top" wrapText="1"/>
    </xf>
    <xf numFmtId="0" fontId="1" fillId="2" borderId="1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3" fontId="2" fillId="2" borderId="3" xfId="0" applyNumberFormat="1" applyFont="1" applyFill="1" applyBorder="1" applyAlignment="1">
      <alignment vertical="center"/>
    </xf>
    <xf numFmtId="10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0" borderId="6" xfId="0" applyFont="1" applyBorder="1" applyAlignment="1">
      <alignment vertical="top"/>
    </xf>
    <xf numFmtId="3" fontId="2" fillId="0" borderId="10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10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top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top" wrapText="1"/>
    </xf>
    <xf numFmtId="3" fontId="1" fillId="0" borderId="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3" fontId="1" fillId="0" borderId="5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vertical="center"/>
    </xf>
    <xf numFmtId="0" fontId="1" fillId="0" borderId="5" xfId="0" applyFont="1" applyBorder="1" applyAlignment="1">
      <alignment vertical="top"/>
    </xf>
    <xf numFmtId="0" fontId="1" fillId="0" borderId="10" xfId="0" applyFont="1" applyBorder="1" applyAlignment="1">
      <alignment vertical="top" wrapText="1"/>
    </xf>
    <xf numFmtId="3" fontId="1" fillId="0" borderId="4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2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3" fontId="3" fillId="0" borderId="2" xfId="0" applyNumberFormat="1" applyFont="1" applyBorder="1" applyAlignment="1">
      <alignment vertical="top" wrapText="1"/>
    </xf>
    <xf numFmtId="3" fontId="4" fillId="0" borderId="4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8" xfId="0" applyFont="1" applyBorder="1" applyAlignment="1">
      <alignment horizontal="left" vertical="top"/>
    </xf>
    <xf numFmtId="0" fontId="3" fillId="0" borderId="7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3" fontId="3" fillId="0" borderId="8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3" fontId="3" fillId="0" borderId="1" xfId="0" applyNumberFormat="1" applyFont="1" applyBorder="1" applyAlignment="1">
      <alignment vertical="top" wrapText="1"/>
    </xf>
    <xf numFmtId="10" fontId="4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3" fontId="3" fillId="0" borderId="4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0" borderId="9" xfId="0" applyNumberFormat="1" applyFont="1" applyBorder="1" applyAlignment="1">
      <alignment vertical="top" wrapText="1"/>
    </xf>
    <xf numFmtId="3" fontId="1" fillId="0" borderId="10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60"/>
  <sheetViews>
    <sheetView showGridLines="0" tabSelected="1" zoomScale="85" zoomScaleNormal="85" workbookViewId="0">
      <selection activeCell="A41" sqref="A41"/>
    </sheetView>
  </sheetViews>
  <sheetFormatPr defaultColWidth="14.42578125" defaultRowHeight="12.75" x14ac:dyDescent="0.2"/>
  <cols>
    <col min="1" max="1" width="12.140625" customWidth="1"/>
    <col min="2" max="2" width="28.5703125" customWidth="1"/>
    <col min="3" max="3" width="17.28515625" customWidth="1"/>
    <col min="4" max="4" width="28.7109375" customWidth="1"/>
    <col min="5" max="5" width="43.5703125" customWidth="1"/>
    <col min="6" max="7" width="17.28515625" customWidth="1"/>
    <col min="8" max="8" width="8.28515625" customWidth="1"/>
    <col min="9" max="10" width="14.42578125" customWidth="1"/>
    <col min="11" max="12" width="8.28515625" customWidth="1"/>
    <col min="13" max="13" width="20" customWidth="1"/>
    <col min="14" max="14" width="35.85546875" customWidth="1"/>
  </cols>
  <sheetData>
    <row r="1" spans="1:14" ht="25.5" x14ac:dyDescent="0.2">
      <c r="A1" s="1" t="s">
        <v>17</v>
      </c>
      <c r="B1" s="1" t="s">
        <v>16</v>
      </c>
      <c r="C1" s="1" t="s">
        <v>18</v>
      </c>
      <c r="D1" s="2" t="s">
        <v>19</v>
      </c>
      <c r="E1" s="2" t="s">
        <v>20</v>
      </c>
      <c r="F1" s="2" t="s">
        <v>21</v>
      </c>
      <c r="G1" s="2" t="s">
        <v>22</v>
      </c>
      <c r="H1" s="1" t="s">
        <v>23</v>
      </c>
      <c r="I1" s="1" t="s">
        <v>24</v>
      </c>
      <c r="J1" s="1" t="s">
        <v>25</v>
      </c>
      <c r="K1" s="1" t="s">
        <v>26</v>
      </c>
      <c r="L1" s="1" t="s">
        <v>23</v>
      </c>
      <c r="M1" s="1" t="s">
        <v>27</v>
      </c>
      <c r="N1" s="1" t="s">
        <v>28</v>
      </c>
    </row>
    <row r="2" spans="1:14" x14ac:dyDescent="0.2">
      <c r="A2" s="10" t="s">
        <v>45</v>
      </c>
      <c r="B2" s="11"/>
      <c r="C2" s="12"/>
      <c r="D2" s="13"/>
      <c r="E2" s="3"/>
      <c r="F2" s="14"/>
      <c r="G2" s="14"/>
      <c r="H2" s="15"/>
      <c r="I2" s="16"/>
      <c r="J2" s="16"/>
      <c r="K2" s="17"/>
      <c r="L2" s="15"/>
      <c r="M2" s="18"/>
      <c r="N2" s="19"/>
    </row>
    <row r="3" spans="1:14" ht="38.25" x14ac:dyDescent="0.2">
      <c r="A3" s="20" t="s">
        <v>29</v>
      </c>
      <c r="B3" s="20" t="s">
        <v>0</v>
      </c>
      <c r="C3" s="85" t="s">
        <v>1</v>
      </c>
      <c r="D3" s="9" t="s">
        <v>46</v>
      </c>
      <c r="E3" s="21" t="s">
        <v>47</v>
      </c>
      <c r="F3" s="22">
        <v>420000000</v>
      </c>
      <c r="G3" s="22">
        <v>246750000</v>
      </c>
      <c r="H3" s="23">
        <f t="shared" ref="H3:H58" si="0">G3/F3*100%</f>
        <v>0.58750000000000002</v>
      </c>
      <c r="I3" s="24">
        <v>4</v>
      </c>
      <c r="J3" s="24">
        <v>4</v>
      </c>
      <c r="K3" s="25" t="s">
        <v>32</v>
      </c>
      <c r="L3" s="23">
        <f t="shared" ref="L3:L14" si="1">J3/I3*100%</f>
        <v>1</v>
      </c>
      <c r="M3" s="26" t="s">
        <v>31</v>
      </c>
      <c r="N3" s="26"/>
    </row>
    <row r="4" spans="1:14" ht="38.25" x14ac:dyDescent="0.2">
      <c r="A4" s="28"/>
      <c r="B4" s="28"/>
      <c r="C4" s="33"/>
      <c r="D4" s="72"/>
      <c r="E4" s="8" t="s">
        <v>48</v>
      </c>
      <c r="F4" s="36">
        <v>98750000</v>
      </c>
      <c r="G4" s="36">
        <v>98750000</v>
      </c>
      <c r="H4" s="30">
        <f t="shared" si="0"/>
        <v>1</v>
      </c>
      <c r="I4" s="74">
        <v>1</v>
      </c>
      <c r="J4" s="74">
        <v>1</v>
      </c>
      <c r="K4" s="75" t="s">
        <v>32</v>
      </c>
      <c r="L4" s="30">
        <f t="shared" si="1"/>
        <v>1</v>
      </c>
      <c r="M4" s="27" t="s">
        <v>31</v>
      </c>
      <c r="N4" s="27" t="s">
        <v>49</v>
      </c>
    </row>
    <row r="5" spans="1:14" ht="25.5" x14ac:dyDescent="0.2">
      <c r="A5" s="28"/>
      <c r="B5" s="28"/>
      <c r="C5" s="33"/>
      <c r="D5" s="72"/>
      <c r="E5" s="8" t="s">
        <v>50</v>
      </c>
      <c r="F5" s="36">
        <v>103350000</v>
      </c>
      <c r="G5" s="36">
        <v>78350000</v>
      </c>
      <c r="H5" s="30">
        <f t="shared" si="0"/>
        <v>0.75810353168843736</v>
      </c>
      <c r="I5" s="74">
        <v>1</v>
      </c>
      <c r="J5" s="74">
        <v>1</v>
      </c>
      <c r="K5" s="75" t="s">
        <v>32</v>
      </c>
      <c r="L5" s="30">
        <f t="shared" si="1"/>
        <v>1</v>
      </c>
      <c r="M5" s="27" t="s">
        <v>31</v>
      </c>
      <c r="N5" s="27" t="s">
        <v>49</v>
      </c>
    </row>
    <row r="6" spans="1:14" ht="38.25" x14ac:dyDescent="0.2">
      <c r="A6" s="28"/>
      <c r="B6" s="28"/>
      <c r="C6" s="33"/>
      <c r="D6" s="73"/>
      <c r="E6" s="8" t="s">
        <v>51</v>
      </c>
      <c r="F6" s="36">
        <v>81450000</v>
      </c>
      <c r="G6" s="36">
        <v>30250000</v>
      </c>
      <c r="H6" s="30">
        <f t="shared" si="0"/>
        <v>0.37139349294045426</v>
      </c>
      <c r="I6" s="74">
        <v>11</v>
      </c>
      <c r="J6" s="74">
        <v>11</v>
      </c>
      <c r="K6" s="75" t="s">
        <v>32</v>
      </c>
      <c r="L6" s="30">
        <f t="shared" si="1"/>
        <v>1</v>
      </c>
      <c r="M6" s="27" t="s">
        <v>31</v>
      </c>
      <c r="N6" s="27" t="s">
        <v>49</v>
      </c>
    </row>
    <row r="7" spans="1:14" ht="25.5" x14ac:dyDescent="0.2">
      <c r="A7" s="28"/>
      <c r="B7" s="28"/>
      <c r="C7" s="33"/>
      <c r="D7" s="72" t="s">
        <v>52</v>
      </c>
      <c r="E7" s="40" t="s">
        <v>53</v>
      </c>
      <c r="F7" s="36">
        <v>181903000</v>
      </c>
      <c r="G7" s="36">
        <v>122778000</v>
      </c>
      <c r="H7" s="30">
        <f t="shared" si="0"/>
        <v>0.67496412923371252</v>
      </c>
      <c r="I7" s="74">
        <v>1</v>
      </c>
      <c r="J7" s="74">
        <v>1</v>
      </c>
      <c r="K7" s="75" t="s">
        <v>32</v>
      </c>
      <c r="L7" s="30">
        <f t="shared" si="1"/>
        <v>1</v>
      </c>
      <c r="M7" s="27" t="s">
        <v>31</v>
      </c>
      <c r="N7" s="27"/>
    </row>
    <row r="8" spans="1:14" ht="38.25" x14ac:dyDescent="0.2">
      <c r="A8" s="28"/>
      <c r="B8" s="28"/>
      <c r="C8" s="31"/>
      <c r="D8" s="84" t="s">
        <v>54</v>
      </c>
      <c r="E8" s="8" t="s">
        <v>55</v>
      </c>
      <c r="F8" s="36">
        <f t="shared" ref="F8:G8" si="2">45000000*9</f>
        <v>405000000</v>
      </c>
      <c r="G8" s="36">
        <f t="shared" si="2"/>
        <v>405000000</v>
      </c>
      <c r="H8" s="30">
        <f t="shared" si="0"/>
        <v>1</v>
      </c>
      <c r="I8" s="74">
        <v>9</v>
      </c>
      <c r="J8" s="74">
        <v>9</v>
      </c>
      <c r="K8" s="75" t="s">
        <v>30</v>
      </c>
      <c r="L8" s="30">
        <f t="shared" si="1"/>
        <v>1</v>
      </c>
      <c r="M8" s="27" t="s">
        <v>31</v>
      </c>
      <c r="N8" s="27"/>
    </row>
    <row r="9" spans="1:14" x14ac:dyDescent="0.2">
      <c r="A9" s="28"/>
      <c r="B9" s="28"/>
      <c r="C9" s="31"/>
      <c r="D9" s="32"/>
      <c r="E9" s="8" t="s">
        <v>56</v>
      </c>
      <c r="F9" s="36">
        <v>60000000</v>
      </c>
      <c r="G9" s="36">
        <v>60000000</v>
      </c>
      <c r="H9" s="30">
        <f t="shared" si="0"/>
        <v>1</v>
      </c>
      <c r="I9" s="74">
        <v>3</v>
      </c>
      <c r="J9" s="74">
        <v>3</v>
      </c>
      <c r="K9" s="75" t="s">
        <v>30</v>
      </c>
      <c r="L9" s="30">
        <f t="shared" si="1"/>
        <v>1</v>
      </c>
      <c r="M9" s="27" t="s">
        <v>31</v>
      </c>
      <c r="N9" s="27"/>
    </row>
    <row r="10" spans="1:14" x14ac:dyDescent="0.2">
      <c r="A10" s="28"/>
      <c r="B10" s="28"/>
      <c r="C10" s="31"/>
      <c r="D10" s="32"/>
      <c r="E10" s="8" t="s">
        <v>57</v>
      </c>
      <c r="F10" s="36">
        <v>160000000</v>
      </c>
      <c r="G10" s="36">
        <v>160000000</v>
      </c>
      <c r="H10" s="30">
        <f t="shared" si="0"/>
        <v>1</v>
      </c>
      <c r="I10" s="74">
        <v>8</v>
      </c>
      <c r="J10" s="74">
        <v>8</v>
      </c>
      <c r="K10" s="75" t="s">
        <v>30</v>
      </c>
      <c r="L10" s="30">
        <f t="shared" si="1"/>
        <v>1</v>
      </c>
      <c r="M10" s="27" t="s">
        <v>31</v>
      </c>
      <c r="N10" s="27"/>
    </row>
    <row r="11" spans="1:14" x14ac:dyDescent="0.2">
      <c r="A11" s="28"/>
      <c r="B11" s="28"/>
      <c r="C11" s="31"/>
      <c r="D11" s="32"/>
      <c r="E11" s="8" t="s">
        <v>58</v>
      </c>
      <c r="F11" s="36">
        <v>360000000</v>
      </c>
      <c r="G11" s="36">
        <v>231440000</v>
      </c>
      <c r="H11" s="30">
        <f t="shared" si="0"/>
        <v>0.64288888888888884</v>
      </c>
      <c r="I11" s="74">
        <v>4</v>
      </c>
      <c r="J11" s="74">
        <v>4</v>
      </c>
      <c r="K11" s="75" t="s">
        <v>30</v>
      </c>
      <c r="L11" s="30">
        <f t="shared" si="1"/>
        <v>1</v>
      </c>
      <c r="M11" s="27" t="s">
        <v>31</v>
      </c>
      <c r="N11" s="27"/>
    </row>
    <row r="12" spans="1:14" x14ac:dyDescent="0.2">
      <c r="A12" s="28"/>
      <c r="B12" s="28"/>
      <c r="C12" s="31"/>
      <c r="D12" s="32"/>
      <c r="E12" s="8" t="s">
        <v>59</v>
      </c>
      <c r="F12" s="36">
        <v>46500000</v>
      </c>
      <c r="G12" s="36">
        <v>46500000</v>
      </c>
      <c r="H12" s="30">
        <f t="shared" si="0"/>
        <v>1</v>
      </c>
      <c r="I12" s="74">
        <v>3</v>
      </c>
      <c r="J12" s="74">
        <v>3</v>
      </c>
      <c r="K12" s="75" t="s">
        <v>30</v>
      </c>
      <c r="L12" s="30">
        <f t="shared" si="1"/>
        <v>1</v>
      </c>
      <c r="M12" s="27" t="s">
        <v>31</v>
      </c>
      <c r="N12" s="27" t="s">
        <v>49</v>
      </c>
    </row>
    <row r="13" spans="1:14" ht="25.5" x14ac:dyDescent="0.2">
      <c r="A13" s="28"/>
      <c r="B13" s="28"/>
      <c r="C13" s="31"/>
      <c r="D13" s="32"/>
      <c r="E13" s="8" t="s">
        <v>60</v>
      </c>
      <c r="F13" s="36">
        <v>60000000</v>
      </c>
      <c r="G13" s="36">
        <v>59304000</v>
      </c>
      <c r="H13" s="30">
        <f t="shared" si="0"/>
        <v>0.98839999999999995</v>
      </c>
      <c r="I13" s="74">
        <v>6</v>
      </c>
      <c r="J13" s="74">
        <v>6</v>
      </c>
      <c r="K13" s="75" t="s">
        <v>30</v>
      </c>
      <c r="L13" s="30">
        <f t="shared" si="1"/>
        <v>1</v>
      </c>
      <c r="M13" s="27" t="s">
        <v>31</v>
      </c>
      <c r="N13" s="27"/>
    </row>
    <row r="14" spans="1:14" x14ac:dyDescent="0.2">
      <c r="A14" s="28"/>
      <c r="B14" s="28"/>
      <c r="C14" s="31"/>
      <c r="D14" s="35"/>
      <c r="E14" s="8" t="s">
        <v>61</v>
      </c>
      <c r="F14" s="36">
        <f t="shared" ref="F14:G14" si="3">47500000*3</f>
        <v>142500000</v>
      </c>
      <c r="G14" s="36">
        <f t="shared" si="3"/>
        <v>142500000</v>
      </c>
      <c r="H14" s="30">
        <f t="shared" si="0"/>
        <v>1</v>
      </c>
      <c r="I14" s="74">
        <v>3</v>
      </c>
      <c r="J14" s="74">
        <v>3</v>
      </c>
      <c r="K14" s="75" t="s">
        <v>30</v>
      </c>
      <c r="L14" s="30">
        <f t="shared" si="1"/>
        <v>1</v>
      </c>
      <c r="M14" s="27" t="s">
        <v>31</v>
      </c>
      <c r="N14" s="27" t="s">
        <v>49</v>
      </c>
    </row>
    <row r="15" spans="1:14" x14ac:dyDescent="0.2">
      <c r="A15" s="28"/>
      <c r="B15" s="28"/>
      <c r="C15" s="33"/>
      <c r="D15" s="72" t="s">
        <v>38</v>
      </c>
      <c r="E15" s="40" t="s">
        <v>38</v>
      </c>
      <c r="F15" s="36">
        <v>38143000</v>
      </c>
      <c r="G15" s="36">
        <v>28000000</v>
      </c>
      <c r="H15" s="30">
        <f t="shared" si="0"/>
        <v>0.73407964764176914</v>
      </c>
      <c r="I15" s="74"/>
      <c r="J15" s="74"/>
      <c r="K15" s="29"/>
      <c r="L15" s="30"/>
      <c r="M15" s="27" t="s">
        <v>31</v>
      </c>
      <c r="N15" s="27" t="s">
        <v>49</v>
      </c>
    </row>
    <row r="16" spans="1:14" ht="38.25" x14ac:dyDescent="0.2">
      <c r="A16" s="28"/>
      <c r="B16" s="28"/>
      <c r="C16" s="7" t="s">
        <v>2</v>
      </c>
      <c r="D16" s="84" t="s">
        <v>62</v>
      </c>
      <c r="E16" s="8" t="s">
        <v>63</v>
      </c>
      <c r="F16" s="36">
        <v>1476192000</v>
      </c>
      <c r="G16" s="36">
        <v>1257764000</v>
      </c>
      <c r="H16" s="30">
        <f t="shared" si="0"/>
        <v>0.852032797901628</v>
      </c>
      <c r="I16" s="74">
        <v>6</v>
      </c>
      <c r="J16" s="74">
        <v>6</v>
      </c>
      <c r="K16" s="75" t="s">
        <v>32</v>
      </c>
      <c r="L16" s="30">
        <f t="shared" ref="L16:L18" si="4">J16/I16*100%</f>
        <v>1</v>
      </c>
      <c r="M16" s="27" t="s">
        <v>31</v>
      </c>
      <c r="N16" s="27" t="s">
        <v>49</v>
      </c>
    </row>
    <row r="17" spans="1:14" ht="38.25" x14ac:dyDescent="0.2">
      <c r="A17" s="28"/>
      <c r="B17" s="28"/>
      <c r="C17" s="31"/>
      <c r="D17" s="35"/>
      <c r="E17" s="8" t="s">
        <v>64</v>
      </c>
      <c r="F17" s="36">
        <v>72000000</v>
      </c>
      <c r="G17" s="36">
        <v>54000000</v>
      </c>
      <c r="H17" s="30">
        <f t="shared" si="0"/>
        <v>0.75</v>
      </c>
      <c r="I17" s="74">
        <v>1</v>
      </c>
      <c r="J17" s="74">
        <v>1</v>
      </c>
      <c r="K17" s="75" t="s">
        <v>32</v>
      </c>
      <c r="L17" s="30">
        <f t="shared" si="4"/>
        <v>1</v>
      </c>
      <c r="M17" s="27" t="s">
        <v>31</v>
      </c>
      <c r="N17" s="27"/>
    </row>
    <row r="18" spans="1:14" ht="25.5" x14ac:dyDescent="0.2">
      <c r="A18" s="28"/>
      <c r="B18" s="28"/>
      <c r="C18" s="33"/>
      <c r="D18" s="73" t="s">
        <v>65</v>
      </c>
      <c r="E18" s="40" t="s">
        <v>66</v>
      </c>
      <c r="F18" s="36">
        <v>80000000</v>
      </c>
      <c r="G18" s="36">
        <v>80000000</v>
      </c>
      <c r="H18" s="30">
        <f t="shared" si="0"/>
        <v>1</v>
      </c>
      <c r="I18" s="74">
        <v>4</v>
      </c>
      <c r="J18" s="74">
        <v>4</v>
      </c>
      <c r="K18" s="75" t="s">
        <v>30</v>
      </c>
      <c r="L18" s="30">
        <f t="shared" si="4"/>
        <v>1</v>
      </c>
      <c r="M18" s="27" t="s">
        <v>31</v>
      </c>
      <c r="N18" s="27"/>
    </row>
    <row r="19" spans="1:14" x14ac:dyDescent="0.2">
      <c r="A19" s="28"/>
      <c r="B19" s="28"/>
      <c r="C19" s="34"/>
      <c r="D19" s="9" t="s">
        <v>38</v>
      </c>
      <c r="E19" s="40" t="s">
        <v>38</v>
      </c>
      <c r="F19" s="36">
        <v>37500000</v>
      </c>
      <c r="G19" s="36">
        <v>37500000</v>
      </c>
      <c r="H19" s="30">
        <f t="shared" si="0"/>
        <v>1</v>
      </c>
      <c r="I19" s="74"/>
      <c r="J19" s="74"/>
      <c r="K19" s="29"/>
      <c r="L19" s="30"/>
      <c r="M19" s="27" t="s">
        <v>31</v>
      </c>
      <c r="N19" s="27" t="s">
        <v>49</v>
      </c>
    </row>
    <row r="20" spans="1:14" ht="25.5" x14ac:dyDescent="0.2">
      <c r="A20" s="28"/>
      <c r="B20" s="20" t="s">
        <v>15</v>
      </c>
      <c r="C20" s="31" t="s">
        <v>3</v>
      </c>
      <c r="D20" s="84" t="s">
        <v>67</v>
      </c>
      <c r="E20" s="8" t="s">
        <v>68</v>
      </c>
      <c r="F20" s="36">
        <v>641340700</v>
      </c>
      <c r="G20" s="36">
        <v>623957000</v>
      </c>
      <c r="H20" s="30">
        <f t="shared" si="0"/>
        <v>0.97289475001352632</v>
      </c>
      <c r="I20" s="74">
        <v>1</v>
      </c>
      <c r="J20" s="74">
        <v>1</v>
      </c>
      <c r="K20" s="75" t="s">
        <v>30</v>
      </c>
      <c r="L20" s="30">
        <f t="shared" ref="L20:L24" si="5">J20/I20*100%</f>
        <v>1</v>
      </c>
      <c r="M20" s="27" t="s">
        <v>40</v>
      </c>
      <c r="N20" s="27"/>
    </row>
    <row r="21" spans="1:14" x14ac:dyDescent="0.2">
      <c r="A21" s="28"/>
      <c r="B21" s="28"/>
      <c r="C21" s="31"/>
      <c r="D21" s="32"/>
      <c r="E21" s="8" t="s">
        <v>69</v>
      </c>
      <c r="F21" s="36">
        <v>600000000</v>
      </c>
      <c r="G21" s="36">
        <v>568880000</v>
      </c>
      <c r="H21" s="30">
        <f t="shared" si="0"/>
        <v>0.94813333333333338</v>
      </c>
      <c r="I21" s="74">
        <v>1</v>
      </c>
      <c r="J21" s="74">
        <v>1</v>
      </c>
      <c r="K21" s="75" t="s">
        <v>33</v>
      </c>
      <c r="L21" s="30">
        <f t="shared" si="5"/>
        <v>1</v>
      </c>
      <c r="M21" s="27" t="s">
        <v>40</v>
      </c>
      <c r="N21" s="27"/>
    </row>
    <row r="22" spans="1:14" ht="25.5" x14ac:dyDescent="0.2">
      <c r="A22" s="28"/>
      <c r="B22" s="28"/>
      <c r="C22" s="31"/>
      <c r="D22" s="84" t="s">
        <v>70</v>
      </c>
      <c r="E22" s="8" t="s">
        <v>71</v>
      </c>
      <c r="F22" s="36">
        <f>46364960</f>
        <v>46364960</v>
      </c>
      <c r="G22" s="36">
        <v>46364960</v>
      </c>
      <c r="H22" s="30">
        <f t="shared" si="0"/>
        <v>1</v>
      </c>
      <c r="I22" s="74">
        <v>1</v>
      </c>
      <c r="J22" s="74">
        <v>1</v>
      </c>
      <c r="K22" s="75" t="s">
        <v>30</v>
      </c>
      <c r="L22" s="30">
        <f t="shared" si="5"/>
        <v>1</v>
      </c>
      <c r="M22" s="27" t="s">
        <v>40</v>
      </c>
      <c r="N22" s="27"/>
    </row>
    <row r="23" spans="1:14" ht="25.5" x14ac:dyDescent="0.2">
      <c r="A23" s="28"/>
      <c r="B23" s="28"/>
      <c r="C23" s="31"/>
      <c r="D23" s="35"/>
      <c r="E23" s="8" t="s">
        <v>72</v>
      </c>
      <c r="F23" s="36">
        <f>56446896+45157516+56446896+45157516+45157516</f>
        <v>248366340</v>
      </c>
      <c r="G23" s="36">
        <v>246317700</v>
      </c>
      <c r="H23" s="30">
        <f t="shared" si="0"/>
        <v>0.99175153927863169</v>
      </c>
      <c r="I23" s="74">
        <v>5</v>
      </c>
      <c r="J23" s="74">
        <v>5</v>
      </c>
      <c r="K23" s="75" t="s">
        <v>30</v>
      </c>
      <c r="L23" s="30">
        <f t="shared" si="5"/>
        <v>1</v>
      </c>
      <c r="M23" s="27" t="s">
        <v>40</v>
      </c>
      <c r="N23" s="27"/>
    </row>
    <row r="24" spans="1:14" ht="38.25" x14ac:dyDescent="0.2">
      <c r="A24" s="28"/>
      <c r="B24" s="28"/>
      <c r="C24" s="33"/>
      <c r="D24" s="73" t="s">
        <v>73</v>
      </c>
      <c r="E24" s="40" t="s">
        <v>74</v>
      </c>
      <c r="F24" s="36">
        <f>12523000+11788000+13030000+11788000+12028000</f>
        <v>61157000</v>
      </c>
      <c r="G24" s="36">
        <v>60911644</v>
      </c>
      <c r="H24" s="30">
        <f t="shared" si="0"/>
        <v>0.99598809621139039</v>
      </c>
      <c r="I24" s="74">
        <v>5</v>
      </c>
      <c r="J24" s="74">
        <v>5</v>
      </c>
      <c r="K24" s="75" t="s">
        <v>30</v>
      </c>
      <c r="L24" s="30">
        <f t="shared" si="5"/>
        <v>1</v>
      </c>
      <c r="M24" s="27" t="s">
        <v>40</v>
      </c>
      <c r="N24" s="27"/>
    </row>
    <row r="25" spans="1:14" x14ac:dyDescent="0.2">
      <c r="A25" s="28"/>
      <c r="B25" s="28"/>
      <c r="C25" s="34"/>
      <c r="D25" s="9" t="s">
        <v>38</v>
      </c>
      <c r="E25" s="40" t="s">
        <v>38</v>
      </c>
      <c r="F25" s="36">
        <v>32067000</v>
      </c>
      <c r="G25" s="36">
        <v>32031000</v>
      </c>
      <c r="H25" s="30">
        <f t="shared" si="0"/>
        <v>0.99887735054729165</v>
      </c>
      <c r="I25" s="74"/>
      <c r="J25" s="74"/>
      <c r="K25" s="29"/>
      <c r="L25" s="30"/>
      <c r="M25" s="27" t="s">
        <v>40</v>
      </c>
      <c r="N25" s="27"/>
    </row>
    <row r="26" spans="1:14" ht="25.5" x14ac:dyDescent="0.2">
      <c r="A26" s="28"/>
      <c r="B26" s="28"/>
      <c r="C26" s="31" t="s">
        <v>4</v>
      </c>
      <c r="D26" s="84" t="s">
        <v>75</v>
      </c>
      <c r="E26" s="8" t="s">
        <v>76</v>
      </c>
      <c r="F26" s="36">
        <v>4619000000</v>
      </c>
      <c r="G26" s="36">
        <v>4037562280</v>
      </c>
      <c r="H26" s="30">
        <f t="shared" si="0"/>
        <v>0.87412043299415454</v>
      </c>
      <c r="I26" s="74">
        <v>1</v>
      </c>
      <c r="J26" s="74">
        <v>1</v>
      </c>
      <c r="K26" s="75" t="s">
        <v>30</v>
      </c>
      <c r="L26" s="30">
        <f t="shared" ref="L26:L33" si="6">J26/I26*100%</f>
        <v>1</v>
      </c>
      <c r="M26" s="27" t="s">
        <v>41</v>
      </c>
      <c r="N26" s="27"/>
    </row>
    <row r="27" spans="1:14" x14ac:dyDescent="0.2">
      <c r="A27" s="28"/>
      <c r="B27" s="28"/>
      <c r="C27" s="31"/>
      <c r="D27" s="32"/>
      <c r="E27" s="8" t="s">
        <v>77</v>
      </c>
      <c r="F27" s="36">
        <v>789360000</v>
      </c>
      <c r="G27" s="36">
        <v>738345020</v>
      </c>
      <c r="H27" s="30">
        <f t="shared" si="0"/>
        <v>0.93537171886084924</v>
      </c>
      <c r="I27" s="74">
        <v>1</v>
      </c>
      <c r="J27" s="74">
        <v>1</v>
      </c>
      <c r="K27" s="75" t="s">
        <v>30</v>
      </c>
      <c r="L27" s="30">
        <f t="shared" si="6"/>
        <v>1</v>
      </c>
      <c r="M27" s="27" t="s">
        <v>41</v>
      </c>
      <c r="N27" s="27"/>
    </row>
    <row r="28" spans="1:14" ht="38.25" x14ac:dyDescent="0.2">
      <c r="A28" s="28"/>
      <c r="B28" s="28"/>
      <c r="C28" s="31"/>
      <c r="D28" s="84" t="s">
        <v>78</v>
      </c>
      <c r="E28" s="8" t="s">
        <v>79</v>
      </c>
      <c r="F28" s="36">
        <v>490024000</v>
      </c>
      <c r="G28" s="36">
        <v>470323150</v>
      </c>
      <c r="H28" s="30">
        <f t="shared" si="0"/>
        <v>0.95979615284149344</v>
      </c>
      <c r="I28" s="74">
        <v>1</v>
      </c>
      <c r="J28" s="74">
        <v>1</v>
      </c>
      <c r="K28" s="75" t="s">
        <v>33</v>
      </c>
      <c r="L28" s="30">
        <f t="shared" si="6"/>
        <v>1</v>
      </c>
      <c r="M28" s="27" t="s">
        <v>41</v>
      </c>
      <c r="N28" s="27"/>
    </row>
    <row r="29" spans="1:14" x14ac:dyDescent="0.2">
      <c r="A29" s="28"/>
      <c r="B29" s="28"/>
      <c r="C29" s="31"/>
      <c r="D29" s="32"/>
      <c r="E29" s="8" t="s">
        <v>80</v>
      </c>
      <c r="F29" s="36">
        <v>458400000</v>
      </c>
      <c r="G29" s="36">
        <v>441500000</v>
      </c>
      <c r="H29" s="30">
        <f t="shared" si="0"/>
        <v>0.96313263525305415</v>
      </c>
      <c r="I29" s="74">
        <v>12</v>
      </c>
      <c r="J29" s="74">
        <v>12</v>
      </c>
      <c r="K29" s="75" t="s">
        <v>33</v>
      </c>
      <c r="L29" s="30">
        <f t="shared" si="6"/>
        <v>1</v>
      </c>
      <c r="M29" s="27" t="s">
        <v>41</v>
      </c>
      <c r="N29" s="27"/>
    </row>
    <row r="30" spans="1:14" x14ac:dyDescent="0.2">
      <c r="A30" s="28"/>
      <c r="B30" s="28"/>
      <c r="C30" s="31"/>
      <c r="D30" s="32"/>
      <c r="E30" s="8" t="s">
        <v>81</v>
      </c>
      <c r="F30" s="36">
        <v>396000000</v>
      </c>
      <c r="G30" s="36">
        <v>382400000</v>
      </c>
      <c r="H30" s="30">
        <f t="shared" si="0"/>
        <v>0.96565656565656566</v>
      </c>
      <c r="I30" s="74">
        <v>10</v>
      </c>
      <c r="J30" s="74">
        <v>10</v>
      </c>
      <c r="K30" s="75" t="s">
        <v>33</v>
      </c>
      <c r="L30" s="30">
        <f t="shared" si="6"/>
        <v>1</v>
      </c>
      <c r="M30" s="27" t="s">
        <v>41</v>
      </c>
      <c r="N30" s="27"/>
    </row>
    <row r="31" spans="1:14" ht="25.5" x14ac:dyDescent="0.2">
      <c r="A31" s="28"/>
      <c r="B31" s="28"/>
      <c r="C31" s="7" t="s">
        <v>82</v>
      </c>
      <c r="D31" s="84" t="s">
        <v>83</v>
      </c>
      <c r="E31" s="8" t="s">
        <v>84</v>
      </c>
      <c r="F31" s="36">
        <v>925984154</v>
      </c>
      <c r="G31" s="36">
        <v>844414265</v>
      </c>
      <c r="H31" s="30">
        <f t="shared" si="0"/>
        <v>0.91191005953218507</v>
      </c>
      <c r="I31" s="74">
        <v>1</v>
      </c>
      <c r="J31" s="74">
        <v>0.35</v>
      </c>
      <c r="K31" s="75" t="s">
        <v>30</v>
      </c>
      <c r="L31" s="30">
        <f t="shared" si="6"/>
        <v>0.35</v>
      </c>
      <c r="M31" s="27" t="s">
        <v>40</v>
      </c>
      <c r="N31" s="27" t="s">
        <v>85</v>
      </c>
    </row>
    <row r="32" spans="1:14" x14ac:dyDescent="0.2">
      <c r="A32" s="28"/>
      <c r="B32" s="28"/>
      <c r="C32" s="31"/>
      <c r="D32" s="35"/>
      <c r="E32" s="8" t="s">
        <v>86</v>
      </c>
      <c r="F32" s="36">
        <v>672135846</v>
      </c>
      <c r="G32" s="36">
        <v>601794500</v>
      </c>
      <c r="H32" s="30">
        <f t="shared" si="0"/>
        <v>0.89534653386125163</v>
      </c>
      <c r="I32" s="74">
        <v>1</v>
      </c>
      <c r="J32" s="74">
        <v>0.44</v>
      </c>
      <c r="K32" s="75" t="s">
        <v>30</v>
      </c>
      <c r="L32" s="30">
        <f t="shared" si="6"/>
        <v>0.44</v>
      </c>
      <c r="M32" s="27" t="s">
        <v>40</v>
      </c>
      <c r="N32" s="27" t="s">
        <v>87</v>
      </c>
    </row>
    <row r="33" spans="1:14" ht="25.5" x14ac:dyDescent="0.2">
      <c r="A33" s="28"/>
      <c r="B33" s="4" t="s">
        <v>7</v>
      </c>
      <c r="C33" s="6" t="s">
        <v>7</v>
      </c>
      <c r="D33" s="73" t="s">
        <v>88</v>
      </c>
      <c r="E33" s="40" t="s">
        <v>89</v>
      </c>
      <c r="F33" s="36">
        <v>8666978000</v>
      </c>
      <c r="G33" s="36">
        <v>6842040000</v>
      </c>
      <c r="H33" s="30">
        <f t="shared" si="0"/>
        <v>0.78943779481152487</v>
      </c>
      <c r="I33" s="74">
        <v>4.8099999999999996</v>
      </c>
      <c r="J33" s="74">
        <v>4.8099999999999996</v>
      </c>
      <c r="K33" s="75" t="s">
        <v>35</v>
      </c>
      <c r="L33" s="30">
        <f t="shared" si="6"/>
        <v>1</v>
      </c>
      <c r="M33" s="27" t="s">
        <v>39</v>
      </c>
      <c r="N33" s="27" t="s">
        <v>90</v>
      </c>
    </row>
    <row r="34" spans="1:14" x14ac:dyDescent="0.2">
      <c r="A34" s="28"/>
      <c r="B34" s="37"/>
      <c r="C34" s="38"/>
      <c r="D34" s="39" t="s">
        <v>38</v>
      </c>
      <c r="E34" s="40" t="s">
        <v>38</v>
      </c>
      <c r="F34" s="36">
        <v>441400000</v>
      </c>
      <c r="G34" s="36">
        <v>436030000</v>
      </c>
      <c r="H34" s="30">
        <f t="shared" si="0"/>
        <v>0.98783416402356139</v>
      </c>
      <c r="I34" s="74"/>
      <c r="J34" s="74"/>
      <c r="K34" s="75"/>
      <c r="L34" s="74"/>
      <c r="M34" s="27" t="s">
        <v>39</v>
      </c>
      <c r="N34" s="27" t="s">
        <v>49</v>
      </c>
    </row>
    <row r="35" spans="1:14" ht="51" x14ac:dyDescent="0.2">
      <c r="A35" s="28"/>
      <c r="B35" s="41" t="s">
        <v>5</v>
      </c>
      <c r="C35" s="62" t="s">
        <v>5</v>
      </c>
      <c r="D35" s="39" t="s">
        <v>91</v>
      </c>
      <c r="E35" s="40" t="s">
        <v>92</v>
      </c>
      <c r="F35" s="36">
        <f>585000000*3</f>
        <v>1755000000</v>
      </c>
      <c r="G35" s="36">
        <f>1274847000</f>
        <v>1274847000</v>
      </c>
      <c r="H35" s="30">
        <f t="shared" si="0"/>
        <v>0.72640854700854696</v>
      </c>
      <c r="I35" s="74">
        <v>510</v>
      </c>
      <c r="J35" s="74">
        <v>510</v>
      </c>
      <c r="K35" s="75" t="s">
        <v>36</v>
      </c>
      <c r="L35" s="30">
        <f>J35/I35*100%</f>
        <v>1</v>
      </c>
      <c r="M35" s="27" t="s">
        <v>37</v>
      </c>
      <c r="N35" s="27"/>
    </row>
    <row r="36" spans="1:14" x14ac:dyDescent="0.2">
      <c r="A36" s="28"/>
      <c r="B36" s="37"/>
      <c r="C36" s="38"/>
      <c r="D36" s="39" t="s">
        <v>38</v>
      </c>
      <c r="E36" s="40"/>
      <c r="F36" s="36">
        <v>50399000</v>
      </c>
      <c r="G36" s="36">
        <v>0</v>
      </c>
      <c r="H36" s="30">
        <f t="shared" si="0"/>
        <v>0</v>
      </c>
      <c r="I36" s="74"/>
      <c r="J36" s="74"/>
      <c r="K36" s="75"/>
      <c r="L36" s="74"/>
      <c r="M36" s="27" t="s">
        <v>37</v>
      </c>
      <c r="N36" s="27"/>
    </row>
    <row r="37" spans="1:14" ht="89.25" x14ac:dyDescent="0.2">
      <c r="A37" s="28"/>
      <c r="B37" s="33" t="s">
        <v>14</v>
      </c>
      <c r="C37" s="71" t="s">
        <v>93</v>
      </c>
      <c r="D37" s="39" t="s">
        <v>94</v>
      </c>
      <c r="E37" s="40" t="s">
        <v>95</v>
      </c>
      <c r="F37" s="36">
        <v>1750000000</v>
      </c>
      <c r="G37" s="36">
        <v>1750000000</v>
      </c>
      <c r="H37" s="30">
        <f t="shared" si="0"/>
        <v>1</v>
      </c>
      <c r="I37" s="74">
        <v>100</v>
      </c>
      <c r="J37" s="74">
        <v>100</v>
      </c>
      <c r="K37" s="75" t="s">
        <v>33</v>
      </c>
      <c r="L37" s="30">
        <f>J37/I37*100%</f>
        <v>1</v>
      </c>
      <c r="M37" s="27" t="s">
        <v>37</v>
      </c>
      <c r="N37" s="27"/>
    </row>
    <row r="38" spans="1:14" x14ac:dyDescent="0.2">
      <c r="A38" s="28"/>
      <c r="B38" s="37"/>
      <c r="C38" s="38"/>
      <c r="D38" s="39" t="s">
        <v>38</v>
      </c>
      <c r="E38" s="40" t="s">
        <v>38</v>
      </c>
      <c r="F38" s="36">
        <v>87500000</v>
      </c>
      <c r="G38" s="36">
        <v>63000000</v>
      </c>
      <c r="H38" s="30">
        <f t="shared" si="0"/>
        <v>0.72</v>
      </c>
      <c r="I38" s="74"/>
      <c r="J38" s="74"/>
      <c r="K38" s="75"/>
      <c r="L38" s="74"/>
      <c r="M38" s="27" t="s">
        <v>37</v>
      </c>
      <c r="N38" s="27"/>
    </row>
    <row r="39" spans="1:14" ht="63.75" x14ac:dyDescent="0.2">
      <c r="A39" s="28"/>
      <c r="B39" s="28" t="s">
        <v>6</v>
      </c>
      <c r="C39" s="33" t="s">
        <v>96</v>
      </c>
      <c r="D39" s="39" t="s">
        <v>97</v>
      </c>
      <c r="E39" s="40" t="s">
        <v>98</v>
      </c>
      <c r="F39" s="36">
        <v>2363000000</v>
      </c>
      <c r="G39" s="36">
        <v>2363000000</v>
      </c>
      <c r="H39" s="30">
        <f t="shared" si="0"/>
        <v>1</v>
      </c>
      <c r="I39" s="74">
        <v>19</v>
      </c>
      <c r="J39" s="74">
        <v>19</v>
      </c>
      <c r="K39" s="75" t="s">
        <v>33</v>
      </c>
      <c r="L39" s="30">
        <f>J39/I39*100%</f>
        <v>1</v>
      </c>
      <c r="M39" s="27" t="s">
        <v>37</v>
      </c>
      <c r="N39" s="27"/>
    </row>
    <row r="40" spans="1:14" x14ac:dyDescent="0.2">
      <c r="A40" s="28"/>
      <c r="B40" s="28"/>
      <c r="C40" s="34"/>
      <c r="D40" s="39" t="s">
        <v>38</v>
      </c>
      <c r="E40" s="40" t="s">
        <v>38</v>
      </c>
      <c r="F40" s="36">
        <v>87800000</v>
      </c>
      <c r="G40" s="36">
        <v>87395500</v>
      </c>
      <c r="H40" s="30">
        <f t="shared" si="0"/>
        <v>0.99539293849658317</v>
      </c>
      <c r="I40" s="74"/>
      <c r="J40" s="74"/>
      <c r="K40" s="75"/>
      <c r="L40" s="74"/>
      <c r="M40" s="27" t="s">
        <v>37</v>
      </c>
      <c r="N40" s="27"/>
    </row>
    <row r="41" spans="1:14" ht="51" x14ac:dyDescent="0.2">
      <c r="A41" s="4" t="s">
        <v>42</v>
      </c>
      <c r="B41" s="5" t="s">
        <v>15</v>
      </c>
      <c r="C41" s="71" t="s">
        <v>8</v>
      </c>
      <c r="D41" s="84" t="s">
        <v>99</v>
      </c>
      <c r="E41" s="40" t="s">
        <v>100</v>
      </c>
      <c r="F41" s="36">
        <v>114355000</v>
      </c>
      <c r="G41" s="36">
        <v>106498850</v>
      </c>
      <c r="H41" s="30">
        <f t="shared" si="0"/>
        <v>0.93130033667089329</v>
      </c>
      <c r="I41" s="74">
        <v>1</v>
      </c>
      <c r="J41" s="74">
        <v>1</v>
      </c>
      <c r="K41" s="75" t="s">
        <v>30</v>
      </c>
      <c r="L41" s="30">
        <f t="shared" ref="L41:L54" si="7">J41/I41*100%</f>
        <v>1</v>
      </c>
      <c r="M41" s="27" t="s">
        <v>40</v>
      </c>
      <c r="N41" s="27"/>
    </row>
    <row r="42" spans="1:14" ht="51" x14ac:dyDescent="0.2">
      <c r="A42" s="41"/>
      <c r="B42" s="42"/>
      <c r="C42" s="7" t="s">
        <v>9</v>
      </c>
      <c r="D42" s="84" t="s">
        <v>101</v>
      </c>
      <c r="E42" s="8" t="s">
        <v>102</v>
      </c>
      <c r="F42" s="36">
        <v>25000000</v>
      </c>
      <c r="G42" s="36">
        <v>23947230</v>
      </c>
      <c r="H42" s="30">
        <f t="shared" si="0"/>
        <v>0.9578892</v>
      </c>
      <c r="I42" s="74">
        <v>2</v>
      </c>
      <c r="J42" s="74">
        <v>2</v>
      </c>
      <c r="K42" s="75" t="s">
        <v>33</v>
      </c>
      <c r="L42" s="30">
        <f t="shared" si="7"/>
        <v>1</v>
      </c>
      <c r="M42" s="27" t="s">
        <v>40</v>
      </c>
      <c r="N42" s="27"/>
    </row>
    <row r="43" spans="1:14" x14ac:dyDescent="0.2">
      <c r="A43" s="41"/>
      <c r="B43" s="42"/>
      <c r="C43" s="31"/>
      <c r="D43" s="32"/>
      <c r="E43" s="8" t="s">
        <v>103</v>
      </c>
      <c r="F43" s="36">
        <v>300000000</v>
      </c>
      <c r="G43" s="36">
        <v>188800480</v>
      </c>
      <c r="H43" s="30">
        <f t="shared" si="0"/>
        <v>0.62933493333333335</v>
      </c>
      <c r="I43" s="74">
        <v>3</v>
      </c>
      <c r="J43" s="74">
        <v>2</v>
      </c>
      <c r="K43" s="75" t="s">
        <v>30</v>
      </c>
      <c r="L43" s="30">
        <f t="shared" si="7"/>
        <v>0.66666666666666663</v>
      </c>
      <c r="M43" s="27" t="s">
        <v>40</v>
      </c>
      <c r="N43" s="27"/>
    </row>
    <row r="44" spans="1:14" x14ac:dyDescent="0.2">
      <c r="A44" s="41"/>
      <c r="B44" s="42"/>
      <c r="C44" s="31"/>
      <c r="D44" s="32"/>
      <c r="E44" s="8" t="s">
        <v>104</v>
      </c>
      <c r="F44" s="36">
        <v>350000000</v>
      </c>
      <c r="G44" s="36">
        <v>293050000</v>
      </c>
      <c r="H44" s="30">
        <f t="shared" si="0"/>
        <v>0.8372857142857143</v>
      </c>
      <c r="I44" s="74">
        <v>1</v>
      </c>
      <c r="J44" s="74">
        <v>1</v>
      </c>
      <c r="K44" s="75" t="s">
        <v>30</v>
      </c>
      <c r="L44" s="30">
        <f t="shared" si="7"/>
        <v>1</v>
      </c>
      <c r="M44" s="27" t="s">
        <v>40</v>
      </c>
      <c r="N44" s="27"/>
    </row>
    <row r="45" spans="1:14" ht="63.75" x14ac:dyDescent="0.2">
      <c r="A45" s="41"/>
      <c r="B45" s="42"/>
      <c r="C45" s="31"/>
      <c r="D45" s="84" t="s">
        <v>105</v>
      </c>
      <c r="E45" s="8" t="s">
        <v>106</v>
      </c>
      <c r="F45" s="36">
        <v>66314148</v>
      </c>
      <c r="G45" s="36">
        <v>66089550</v>
      </c>
      <c r="H45" s="30">
        <f t="shared" si="0"/>
        <v>0.99661312092858378</v>
      </c>
      <c r="I45" s="74">
        <v>2220</v>
      </c>
      <c r="J45" s="74">
        <v>2220</v>
      </c>
      <c r="K45" s="75" t="s">
        <v>30</v>
      </c>
      <c r="L45" s="30">
        <f t="shared" si="7"/>
        <v>1</v>
      </c>
      <c r="M45" s="27" t="s">
        <v>40</v>
      </c>
      <c r="N45" s="27"/>
    </row>
    <row r="46" spans="1:14" x14ac:dyDescent="0.2">
      <c r="A46" s="41"/>
      <c r="B46" s="42"/>
      <c r="C46" s="31"/>
      <c r="D46" s="35"/>
      <c r="E46" s="8" t="s">
        <v>107</v>
      </c>
      <c r="F46" s="36">
        <v>689923850</v>
      </c>
      <c r="G46" s="36">
        <v>686813750</v>
      </c>
      <c r="H46" s="30">
        <f t="shared" si="0"/>
        <v>0.99549211119459058</v>
      </c>
      <c r="I46" s="74">
        <v>2662</v>
      </c>
      <c r="J46" s="74">
        <v>2650</v>
      </c>
      <c r="K46" s="75" t="s">
        <v>30</v>
      </c>
      <c r="L46" s="30">
        <f t="shared" si="7"/>
        <v>0.99549211119459058</v>
      </c>
      <c r="M46" s="27" t="s">
        <v>40</v>
      </c>
      <c r="N46" s="27"/>
    </row>
    <row r="47" spans="1:14" x14ac:dyDescent="0.2">
      <c r="A47" s="41"/>
      <c r="B47" s="43"/>
      <c r="C47" s="34"/>
      <c r="D47" s="72" t="s">
        <v>108</v>
      </c>
      <c r="E47" s="40" t="s">
        <v>109</v>
      </c>
      <c r="F47" s="36">
        <v>75000000</v>
      </c>
      <c r="G47" s="36">
        <v>48000000</v>
      </c>
      <c r="H47" s="30">
        <f t="shared" si="0"/>
        <v>0.64</v>
      </c>
      <c r="I47" s="74">
        <v>10</v>
      </c>
      <c r="J47" s="74">
        <v>6</v>
      </c>
      <c r="K47" s="75" t="s">
        <v>33</v>
      </c>
      <c r="L47" s="30">
        <f t="shared" si="7"/>
        <v>0.6</v>
      </c>
      <c r="M47" s="27" t="s">
        <v>40</v>
      </c>
      <c r="N47" s="27"/>
    </row>
    <row r="48" spans="1:14" ht="38.25" x14ac:dyDescent="0.2">
      <c r="A48" s="44"/>
      <c r="B48" s="49" t="s">
        <v>12</v>
      </c>
      <c r="C48" s="50" t="s">
        <v>11</v>
      </c>
      <c r="D48" s="45" t="s">
        <v>110</v>
      </c>
      <c r="E48" s="46" t="s">
        <v>111</v>
      </c>
      <c r="F48" s="47">
        <v>450000000</v>
      </c>
      <c r="G48" s="47">
        <v>0</v>
      </c>
      <c r="H48" s="30">
        <f t="shared" si="0"/>
        <v>0</v>
      </c>
      <c r="I48" s="69">
        <v>1</v>
      </c>
      <c r="J48" s="69">
        <v>0</v>
      </c>
      <c r="K48" s="70" t="s">
        <v>33</v>
      </c>
      <c r="L48" s="30">
        <f t="shared" si="7"/>
        <v>0</v>
      </c>
      <c r="M48" s="48" t="s">
        <v>44</v>
      </c>
      <c r="N48" s="48" t="s">
        <v>112</v>
      </c>
    </row>
    <row r="49" spans="1:14" ht="25.5" x14ac:dyDescent="0.2">
      <c r="A49" s="44"/>
      <c r="B49" s="49"/>
      <c r="C49" s="50"/>
      <c r="D49" s="58"/>
      <c r="E49" s="46" t="s">
        <v>113</v>
      </c>
      <c r="F49" s="47">
        <v>500000000</v>
      </c>
      <c r="G49" s="47">
        <v>0</v>
      </c>
      <c r="H49" s="30">
        <f t="shared" si="0"/>
        <v>0</v>
      </c>
      <c r="I49" s="69">
        <v>1</v>
      </c>
      <c r="J49" s="69">
        <v>0</v>
      </c>
      <c r="K49" s="70" t="s">
        <v>33</v>
      </c>
      <c r="L49" s="30">
        <f t="shared" si="7"/>
        <v>0</v>
      </c>
      <c r="M49" s="48" t="s">
        <v>44</v>
      </c>
      <c r="N49" s="48" t="s">
        <v>112</v>
      </c>
    </row>
    <row r="50" spans="1:14" ht="25.5" x14ac:dyDescent="0.2">
      <c r="A50" s="44"/>
      <c r="B50" s="49"/>
      <c r="C50" s="50"/>
      <c r="D50" s="58"/>
      <c r="E50" s="46" t="s">
        <v>114</v>
      </c>
      <c r="F50" s="47">
        <v>80000000</v>
      </c>
      <c r="G50" s="47">
        <v>0</v>
      </c>
      <c r="H50" s="30">
        <f t="shared" si="0"/>
        <v>0</v>
      </c>
      <c r="I50" s="69">
        <v>2</v>
      </c>
      <c r="J50" s="69">
        <v>0</v>
      </c>
      <c r="K50" s="70" t="s">
        <v>33</v>
      </c>
      <c r="L50" s="30">
        <f t="shared" si="7"/>
        <v>0</v>
      </c>
      <c r="M50" s="48" t="s">
        <v>44</v>
      </c>
      <c r="N50" s="48" t="s">
        <v>112</v>
      </c>
    </row>
    <row r="51" spans="1:14" ht="25.5" x14ac:dyDescent="0.2">
      <c r="A51" s="44"/>
      <c r="B51" s="49"/>
      <c r="C51" s="50"/>
      <c r="D51" s="58"/>
      <c r="E51" s="46" t="s">
        <v>115</v>
      </c>
      <c r="F51" s="47">
        <v>120000000</v>
      </c>
      <c r="G51" s="47">
        <v>0</v>
      </c>
      <c r="H51" s="30">
        <f t="shared" si="0"/>
        <v>0</v>
      </c>
      <c r="I51" s="69">
        <v>4</v>
      </c>
      <c r="J51" s="69">
        <v>0</v>
      </c>
      <c r="K51" s="70" t="s">
        <v>33</v>
      </c>
      <c r="L51" s="30">
        <f t="shared" si="7"/>
        <v>0</v>
      </c>
      <c r="M51" s="48" t="s">
        <v>44</v>
      </c>
      <c r="N51" s="48" t="s">
        <v>112</v>
      </c>
    </row>
    <row r="52" spans="1:14" ht="38.25" x14ac:dyDescent="0.2">
      <c r="A52" s="51"/>
      <c r="B52" s="52" t="s">
        <v>7</v>
      </c>
      <c r="C52" s="53" t="s">
        <v>13</v>
      </c>
      <c r="D52" s="45" t="s">
        <v>116</v>
      </c>
      <c r="E52" s="46" t="s">
        <v>117</v>
      </c>
      <c r="F52" s="54">
        <v>82000000</v>
      </c>
      <c r="G52" s="47">
        <v>0</v>
      </c>
      <c r="H52" s="30">
        <f t="shared" si="0"/>
        <v>0</v>
      </c>
      <c r="I52" s="55">
        <v>50</v>
      </c>
      <c r="J52" s="69">
        <v>0</v>
      </c>
      <c r="K52" s="56" t="s">
        <v>34</v>
      </c>
      <c r="L52" s="30">
        <f t="shared" si="7"/>
        <v>0</v>
      </c>
      <c r="M52" s="48" t="s">
        <v>39</v>
      </c>
      <c r="N52" s="48" t="s">
        <v>112</v>
      </c>
    </row>
    <row r="53" spans="1:14" ht="25.5" x14ac:dyDescent="0.2">
      <c r="A53" s="51"/>
      <c r="B53" s="49"/>
      <c r="C53" s="57"/>
      <c r="D53" s="58"/>
      <c r="E53" s="46" t="s">
        <v>118</v>
      </c>
      <c r="F53" s="54">
        <v>199520000</v>
      </c>
      <c r="G53" s="47">
        <v>0</v>
      </c>
      <c r="H53" s="30">
        <f t="shared" si="0"/>
        <v>0</v>
      </c>
      <c r="I53" s="55">
        <v>8600</v>
      </c>
      <c r="J53" s="69">
        <v>0</v>
      </c>
      <c r="K53" s="56" t="s">
        <v>34</v>
      </c>
      <c r="L53" s="30">
        <f t="shared" si="7"/>
        <v>0</v>
      </c>
      <c r="M53" s="48" t="s">
        <v>39</v>
      </c>
      <c r="N53" s="48" t="s">
        <v>112</v>
      </c>
    </row>
    <row r="54" spans="1:14" ht="25.5" x14ac:dyDescent="0.2">
      <c r="A54" s="51"/>
      <c r="B54" s="49"/>
      <c r="C54" s="57"/>
      <c r="D54" s="58"/>
      <c r="E54" s="46" t="s">
        <v>119</v>
      </c>
      <c r="F54" s="54">
        <v>85200000</v>
      </c>
      <c r="G54" s="47">
        <v>0</v>
      </c>
      <c r="H54" s="30">
        <f t="shared" si="0"/>
        <v>0</v>
      </c>
      <c r="I54" s="55">
        <v>60</v>
      </c>
      <c r="J54" s="69">
        <v>0</v>
      </c>
      <c r="K54" s="56" t="s">
        <v>33</v>
      </c>
      <c r="L54" s="30">
        <f t="shared" si="7"/>
        <v>0</v>
      </c>
      <c r="M54" s="48" t="s">
        <v>39</v>
      </c>
      <c r="N54" s="48" t="s">
        <v>112</v>
      </c>
    </row>
    <row r="55" spans="1:14" ht="25.5" x14ac:dyDescent="0.2">
      <c r="A55" s="51"/>
      <c r="B55" s="67"/>
      <c r="C55" s="59"/>
      <c r="D55" s="60" t="s">
        <v>38</v>
      </c>
      <c r="E55" s="46" t="s">
        <v>38</v>
      </c>
      <c r="F55" s="54">
        <v>14871000</v>
      </c>
      <c r="G55" s="47">
        <v>0</v>
      </c>
      <c r="H55" s="30">
        <f t="shared" si="0"/>
        <v>0</v>
      </c>
      <c r="I55" s="69"/>
      <c r="J55" s="69"/>
      <c r="K55" s="70"/>
      <c r="L55" s="61"/>
      <c r="M55" s="48" t="s">
        <v>39</v>
      </c>
      <c r="N55" s="48" t="s">
        <v>112</v>
      </c>
    </row>
    <row r="56" spans="1:14" ht="63.75" x14ac:dyDescent="0.2">
      <c r="A56" s="41"/>
      <c r="B56" s="5" t="s">
        <v>6</v>
      </c>
      <c r="C56" s="33" t="s">
        <v>120</v>
      </c>
      <c r="D56" s="39" t="s">
        <v>97</v>
      </c>
      <c r="E56" s="40" t="s">
        <v>98</v>
      </c>
      <c r="F56" s="36">
        <v>2532000000</v>
      </c>
      <c r="G56" s="36">
        <v>2532000000</v>
      </c>
      <c r="H56" s="30">
        <f t="shared" si="0"/>
        <v>1</v>
      </c>
      <c r="I56" s="74">
        <v>6</v>
      </c>
      <c r="J56" s="74">
        <v>6</v>
      </c>
      <c r="K56" s="75" t="s">
        <v>33</v>
      </c>
      <c r="L56" s="30">
        <f>J56/I56*100%</f>
        <v>1</v>
      </c>
      <c r="M56" s="27" t="s">
        <v>37</v>
      </c>
      <c r="N56" s="27"/>
    </row>
    <row r="57" spans="1:14" x14ac:dyDescent="0.2">
      <c r="A57" s="41"/>
      <c r="B57" s="62"/>
      <c r="C57" s="33"/>
      <c r="D57" s="39" t="s">
        <v>38</v>
      </c>
      <c r="E57" s="40" t="s">
        <v>38</v>
      </c>
      <c r="F57" s="36">
        <v>41977000</v>
      </c>
      <c r="G57" s="36">
        <v>41400000</v>
      </c>
      <c r="H57" s="30">
        <f t="shared" si="0"/>
        <v>0.98625437739714605</v>
      </c>
      <c r="I57" s="74"/>
      <c r="J57" s="74"/>
      <c r="K57" s="75"/>
      <c r="L57" s="74"/>
      <c r="M57" s="27" t="s">
        <v>37</v>
      </c>
      <c r="N57" s="27" t="s">
        <v>49</v>
      </c>
    </row>
    <row r="58" spans="1:14" ht="25.5" x14ac:dyDescent="0.2">
      <c r="A58" s="44"/>
      <c r="B58" s="52" t="s">
        <v>10</v>
      </c>
      <c r="C58" s="63" t="s">
        <v>10</v>
      </c>
      <c r="D58" s="64" t="s">
        <v>121</v>
      </c>
      <c r="E58" s="65" t="s">
        <v>122</v>
      </c>
      <c r="F58" s="47">
        <v>3412500000</v>
      </c>
      <c r="G58" s="47">
        <v>0</v>
      </c>
      <c r="H58" s="30">
        <f t="shared" si="0"/>
        <v>0</v>
      </c>
      <c r="I58" s="69">
        <v>1</v>
      </c>
      <c r="J58" s="69">
        <v>0</v>
      </c>
      <c r="K58" s="70" t="s">
        <v>123</v>
      </c>
      <c r="L58" s="30">
        <f>J58/I58*100%</f>
        <v>0</v>
      </c>
      <c r="M58" s="48" t="s">
        <v>43</v>
      </c>
      <c r="N58" s="48" t="s">
        <v>112</v>
      </c>
    </row>
    <row r="59" spans="1:14" ht="25.5" x14ac:dyDescent="0.2">
      <c r="A59" s="66"/>
      <c r="B59" s="67"/>
      <c r="C59" s="68"/>
      <c r="D59" s="64" t="s">
        <v>38</v>
      </c>
      <c r="E59" s="65" t="s">
        <v>38</v>
      </c>
      <c r="F59" s="47">
        <v>87500000</v>
      </c>
      <c r="G59" s="47">
        <v>0</v>
      </c>
      <c r="H59" s="61"/>
      <c r="I59" s="69"/>
      <c r="J59" s="69"/>
      <c r="K59" s="70"/>
      <c r="L59" s="69"/>
      <c r="M59" s="48" t="s">
        <v>43</v>
      </c>
      <c r="N59" s="48" t="s">
        <v>112</v>
      </c>
    </row>
    <row r="60" spans="1:14" x14ac:dyDescent="0.2">
      <c r="A60" s="76"/>
      <c r="B60" s="76"/>
      <c r="C60" s="77"/>
      <c r="D60" s="78"/>
      <c r="E60" s="79"/>
      <c r="F60" s="80"/>
      <c r="G60" s="80"/>
      <c r="H60" s="81"/>
      <c r="I60" s="81"/>
      <c r="J60" s="81"/>
      <c r="K60" s="82"/>
      <c r="L60" s="81"/>
      <c r="M60" s="83"/>
      <c r="N60" s="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2021-11-05T02:02:45Z</dcterms:modified>
</cp:coreProperties>
</file>